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Engineering\"/>
    </mc:Choice>
  </mc:AlternateContent>
  <bookViews>
    <workbookView xWindow="0" yWindow="0" windowWidth="19200" windowHeight="11595"/>
  </bookViews>
  <sheets>
    <sheet name="January" sheetId="2" r:id="rId1"/>
    <sheet name="January Chart" sheetId="10" r:id="rId2"/>
    <sheet name="February" sheetId="8" r:id="rId3"/>
    <sheet name="March" sheetId="3" r:id="rId4"/>
    <sheet name="Category Chart" sheetId="11" r:id="rId5"/>
    <sheet name="Summary" sheetId="7" r:id="rId6"/>
    <sheet name="Elevator Loan" sheetId="12" r:id="rId7"/>
  </sheets>
  <calcPr calcId="152511"/>
</workbook>
</file>

<file path=xl/calcChain.xml><?xml version="1.0" encoding="utf-8"?>
<calcChain xmlns="http://schemas.openxmlformats.org/spreadsheetml/2006/main">
  <c r="B5" i="12" l="1"/>
  <c r="B22" i="7"/>
  <c r="E22" i="7" s="1"/>
  <c r="H22" i="7" s="1"/>
  <c r="C22" i="7"/>
  <c r="D22" i="7"/>
  <c r="B23" i="7"/>
  <c r="C23" i="7"/>
  <c r="D23" i="7"/>
  <c r="E23" i="7" s="1"/>
  <c r="B24" i="7"/>
  <c r="C24" i="7"/>
  <c r="E24" i="7" s="1"/>
  <c r="D24" i="7"/>
  <c r="B25" i="7"/>
  <c r="C25" i="7"/>
  <c r="D25" i="7"/>
  <c r="B26" i="7"/>
  <c r="C26" i="7"/>
  <c r="D26" i="7"/>
  <c r="E26" i="7"/>
  <c r="H26" i="7" s="1"/>
  <c r="B20" i="7"/>
  <c r="C20" i="7"/>
  <c r="D20" i="7"/>
  <c r="B21" i="7"/>
  <c r="C21" i="7"/>
  <c r="D2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E17" i="7" s="1"/>
  <c r="H17" i="7" s="1"/>
  <c r="C17" i="7"/>
  <c r="D17" i="7"/>
  <c r="B18" i="7"/>
  <c r="C18" i="7"/>
  <c r="D18" i="7"/>
  <c r="B19" i="7"/>
  <c r="C19" i="7"/>
  <c r="D19" i="7"/>
  <c r="B4" i="7"/>
  <c r="C4" i="7"/>
  <c r="D4" i="7"/>
  <c r="B5" i="7"/>
  <c r="C5" i="7"/>
  <c r="D5" i="7"/>
  <c r="E5" i="7"/>
  <c r="H5" i="7" s="1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3" i="7"/>
  <c r="C3" i="7"/>
  <c r="D3" i="7"/>
  <c r="G27" i="7"/>
  <c r="B31" i="8"/>
  <c r="B31" i="3"/>
  <c r="B31" i="2"/>
  <c r="B30" i="8"/>
  <c r="B30" i="3"/>
  <c r="B30" i="2"/>
  <c r="B29" i="8"/>
  <c r="B29" i="3"/>
  <c r="B29" i="2"/>
  <c r="B28" i="8"/>
  <c r="B28" i="3"/>
  <c r="B28" i="2"/>
  <c r="B27" i="3"/>
  <c r="B27" i="8"/>
  <c r="B27" i="2"/>
  <c r="E13" i="7" l="1"/>
  <c r="H13" i="7" s="1"/>
  <c r="E3" i="7"/>
  <c r="E10" i="7"/>
  <c r="E9" i="7"/>
  <c r="H9" i="7" s="1"/>
  <c r="E6" i="7"/>
  <c r="C27" i="7"/>
  <c r="C28" i="7" s="1"/>
  <c r="E14" i="7"/>
  <c r="D27" i="7"/>
  <c r="D28" i="7" s="1"/>
  <c r="E8" i="7"/>
  <c r="H8" i="7" s="1"/>
  <c r="B27" i="7"/>
  <c r="E18" i="7"/>
  <c r="E21" i="7"/>
  <c r="E15" i="7"/>
  <c r="E19" i="7"/>
  <c r="E12" i="7"/>
  <c r="E7" i="7"/>
  <c r="H7" i="7" s="1"/>
  <c r="E16" i="7"/>
  <c r="H16" i="7" s="1"/>
  <c r="E25" i="7"/>
  <c r="E11" i="7"/>
  <c r="H11" i="7" s="1"/>
  <c r="E4" i="7"/>
  <c r="H4" i="7" s="1"/>
  <c r="E20" i="7"/>
  <c r="H3" i="7"/>
  <c r="H10" i="7"/>
  <c r="H19" i="7"/>
  <c r="H12" i="7"/>
  <c r="H14" i="7"/>
  <c r="H24" i="7"/>
  <c r="H18" i="7"/>
  <c r="F18" i="7"/>
  <c r="H21" i="7"/>
  <c r="F21" i="7"/>
  <c r="H20" i="7"/>
  <c r="F20" i="7"/>
  <c r="H6" i="7"/>
  <c r="H15" i="7"/>
  <c r="H25" i="7"/>
  <c r="H23" i="7"/>
  <c r="F23" i="7"/>
  <c r="E27" i="7"/>
  <c r="F8" i="7" s="1"/>
  <c r="F11" i="7" l="1"/>
  <c r="F24" i="7"/>
  <c r="F14" i="7"/>
  <c r="F15" i="7"/>
  <c r="F6" i="7"/>
  <c r="F5" i="7"/>
  <c r="F9" i="7"/>
  <c r="F13" i="7"/>
  <c r="F17" i="7"/>
  <c r="F22" i="7"/>
  <c r="F26" i="7"/>
  <c r="F25" i="7"/>
  <c r="F3" i="7"/>
  <c r="F7" i="7"/>
  <c r="F19" i="7"/>
  <c r="F4" i="7"/>
  <c r="F16" i="7"/>
  <c r="F12" i="7"/>
  <c r="F10" i="7"/>
</calcChain>
</file>

<file path=xl/sharedStrings.xml><?xml version="1.0" encoding="utf-8"?>
<sst xmlns="http://schemas.openxmlformats.org/spreadsheetml/2006/main" count="134" uniqueCount="51">
  <si>
    <t>Computer Equipment</t>
  </si>
  <si>
    <t>Equipment Rental</t>
  </si>
  <si>
    <t>Electrical and Mechanical Equipment</t>
  </si>
  <si>
    <t>Floor Covering</t>
  </si>
  <si>
    <t>Furniture</t>
  </si>
  <si>
    <t>Grounds</t>
  </si>
  <si>
    <t>HVAC (Heating/Ventilation, and Air Conditioning)</t>
  </si>
  <si>
    <t>Kitchen Equipment</t>
  </si>
  <si>
    <t>Laundry Equipment</t>
  </si>
  <si>
    <t>Lightbulbs</t>
  </si>
  <si>
    <t>Maintenance Contracts</t>
  </si>
  <si>
    <t>Painting and Decorating</t>
  </si>
  <si>
    <t>Parking Lot</t>
  </si>
  <si>
    <t>Plants and Interior</t>
  </si>
  <si>
    <t>Plumbing and Heating</t>
  </si>
  <si>
    <t>Refrigeration and Air Conditioning</t>
  </si>
  <si>
    <t>Signage Repair</t>
  </si>
  <si>
    <t>Swimming Pool</t>
  </si>
  <si>
    <t>Spa</t>
  </si>
  <si>
    <t>Telephones and Communications</t>
  </si>
  <si>
    <t>Trash Removal</t>
  </si>
  <si>
    <t>Construction and Renovation of Buildings</t>
  </si>
  <si>
    <t>Renovation of Conference Rooms</t>
  </si>
  <si>
    <t>Elevators and Elevator Repairs</t>
  </si>
  <si>
    <t>Carpets and Floor Covering</t>
  </si>
  <si>
    <t>Refrigeration</t>
  </si>
  <si>
    <t>Elevators and Elevator Repair</t>
  </si>
  <si>
    <t>First Quarter Expenses - Engineering Department</t>
  </si>
  <si>
    <t>Expenses</t>
  </si>
  <si>
    <t>January</t>
  </si>
  <si>
    <t>February</t>
  </si>
  <si>
    <t>March</t>
  </si>
  <si>
    <t>Monthly Expenses - First Quarter</t>
  </si>
  <si>
    <t>Amount</t>
  </si>
  <si>
    <t>Totals:</t>
  </si>
  <si>
    <t>Totals</t>
  </si>
  <si>
    <t>% of Total
Expenses</t>
  </si>
  <si>
    <t>Percent of Increase or Decrease:</t>
  </si>
  <si>
    <t>Average:</t>
  </si>
  <si>
    <t>Maximum:</t>
  </si>
  <si>
    <t>Minimum</t>
  </si>
  <si>
    <t># of Categories greated than $20,000:</t>
  </si>
  <si>
    <t>Budgeted
for 1st Qtr</t>
  </si>
  <si>
    <t>Above/Below
Budget?</t>
  </si>
  <si>
    <t>Amount of Loan</t>
  </si>
  <si>
    <t>Period of Years</t>
  </si>
  <si>
    <t>Interest rate (per Year)</t>
  </si>
  <si>
    <t>Payment (per month)</t>
  </si>
  <si>
    <t>New Elevator</t>
  </si>
  <si>
    <t>Goal Seek Result:</t>
  </si>
  <si>
    <t># of Categories greater than $20,000: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</si>
</sst>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0" fontId="3" fillId="0" borderId="0" xfId="0" applyFont="1" applyAlignment="1">
      <alignment horizontal="center" wrapText="1"/>
    </xf>
    <xf numFmtId="9" fontId="0" fillId="0" borderId="0" xfId="3" applyFont="1"/>
    <xf numFmtId="164" fontId="0" fillId="0" borderId="0" xfId="2" applyNumberFormat="1" applyFont="1" applyAlignment="1">
      <alignment horizontal="left"/>
    </xf>
    <xf numFmtId="164" fontId="0" fillId="0" borderId="0" xfId="0" applyNumberFormat="1"/>
    <xf numFmtId="9" fontId="3" fillId="0" borderId="0" xfId="3" applyFont="1"/>
    <xf numFmtId="165" fontId="0" fillId="0" borderId="0" xfId="0" applyNumberFormat="1"/>
    <xf numFmtId="40" fontId="0" fillId="0" borderId="0" xfId="2" applyNumberFormat="1" applyFont="1"/>
    <xf numFmtId="0" fontId="0" fillId="0" borderId="0" xfId="0" applyAlignment="1">
      <alignment horizontal="left"/>
    </xf>
    <xf numFmtId="3" fontId="0" fillId="0" borderId="0" xfId="0" applyNumberFormat="1"/>
    <xf numFmtId="10" fontId="0" fillId="0" borderId="0" xfId="0" applyNumberFormat="1"/>
    <xf numFmtId="8" fontId="0" fillId="0" borderId="0" xfId="0" applyNumberFormat="1"/>
    <xf numFmtId="43" fontId="3" fillId="0" borderId="0" xfId="1" applyFont="1"/>
    <xf numFmtId="22" fontId="0" fillId="0" borderId="0" xfId="0" applyNumberFormat="1"/>
    <xf numFmtId="0" fontId="4" fillId="0" borderId="0" xfId="4" applyFill="1" applyAlignment="1">
      <alignment horizontal="center" vertical="center" wrapText="1"/>
    </xf>
    <xf numFmtId="0" fontId="4" fillId="0" borderId="0" xfId="4" applyFill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Percent" xfId="3" builtinId="5"/>
    <cellStyle name="Title" xfId="4" builtinId="15"/>
  </cellStyles>
  <dxfs count="1">
    <dxf>
      <font>
        <b/>
        <i/>
        <condense val="0"/>
        <extend val="0"/>
      </font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January Maintenance Expenses</a:t>
            </a:r>
          </a:p>
        </c:rich>
      </c:tx>
      <c:layout>
        <c:manualLayout>
          <c:xMode val="edge"/>
          <c:yMode val="edge"/>
          <c:x val="0.36182019977802493"/>
          <c:y val="1.9575856443719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204217536071033"/>
          <c:y val="0.1223491027732464"/>
          <c:w val="0.82685904550499512"/>
          <c:h val="0.494290375203915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January!$B$2</c:f>
              <c:strCache>
                <c:ptCount val="1"/>
                <c:pt idx="0">
                  <c:v>Amount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January!$A$3:$A$26</c:f>
              <c:strCache>
                <c:ptCount val="24"/>
                <c:pt idx="0">
                  <c:v>Computer Equipment</c:v>
                </c:pt>
                <c:pt idx="1">
                  <c:v>Construction and Renovation of Buildings</c:v>
                </c:pt>
                <c:pt idx="2">
                  <c:v>Equipment Rental</c:v>
                </c:pt>
                <c:pt idx="3">
                  <c:v>Electrical and Mechanical Equipment</c:v>
                </c:pt>
                <c:pt idx="4">
                  <c:v>Elevators and Elevator Repairs</c:v>
                </c:pt>
                <c:pt idx="5">
                  <c:v>Carpets and Floor Covering</c:v>
                </c:pt>
                <c:pt idx="6">
                  <c:v>Furniture</c:v>
                </c:pt>
                <c:pt idx="7">
                  <c:v>Grounds</c:v>
                </c:pt>
                <c:pt idx="8">
                  <c:v>HVAC (Heating/Ventilation, and Air Conditioning)</c:v>
                </c:pt>
                <c:pt idx="9">
                  <c:v>Kitchen Equipment</c:v>
                </c:pt>
                <c:pt idx="10">
                  <c:v>Laundry Equipment</c:v>
                </c:pt>
                <c:pt idx="11">
                  <c:v>Lightbulbs</c:v>
                </c:pt>
                <c:pt idx="12">
                  <c:v>Maintenance Contracts</c:v>
                </c:pt>
                <c:pt idx="13">
                  <c:v>Painting and Decorating</c:v>
                </c:pt>
                <c:pt idx="14">
                  <c:v>Parking Lot</c:v>
                </c:pt>
                <c:pt idx="15">
                  <c:v>Plants and Interior</c:v>
                </c:pt>
                <c:pt idx="16">
                  <c:v>Plumbing and Heating</c:v>
                </c:pt>
                <c:pt idx="17">
                  <c:v>Refrigeration</c:v>
                </c:pt>
                <c:pt idx="18">
                  <c:v>Renovation of Conference Rooms</c:v>
                </c:pt>
                <c:pt idx="19">
                  <c:v>Signage Repair</c:v>
                </c:pt>
                <c:pt idx="20">
                  <c:v>Swimming Pool</c:v>
                </c:pt>
                <c:pt idx="21">
                  <c:v>Spa</c:v>
                </c:pt>
                <c:pt idx="22">
                  <c:v>Telephones and Communications</c:v>
                </c:pt>
                <c:pt idx="23">
                  <c:v>Trash Removal</c:v>
                </c:pt>
              </c:strCache>
            </c:strRef>
          </c:cat>
          <c:val>
            <c:numRef>
              <c:f>January!$B$3:$B$26</c:f>
              <c:numCache>
                <c:formatCode>_(* #,##0_);_(* \(#,##0\);_(* "-"??_);_(@_)</c:formatCode>
                <c:ptCount val="24"/>
                <c:pt idx="0" formatCode="_(&quot;$&quot;* #,##0_);_(&quot;$&quot;* \(#,##0\);_(&quot;$&quot;* &quot;-&quot;??_);_(@_)">
                  <c:v>1500</c:v>
                </c:pt>
                <c:pt idx="1">
                  <c:v>30000</c:v>
                </c:pt>
                <c:pt idx="2">
                  <c:v>3000</c:v>
                </c:pt>
                <c:pt idx="3">
                  <c:v>5600</c:v>
                </c:pt>
                <c:pt idx="4">
                  <c:v>10000</c:v>
                </c:pt>
                <c:pt idx="5">
                  <c:v>15000</c:v>
                </c:pt>
                <c:pt idx="6">
                  <c:v>20000</c:v>
                </c:pt>
                <c:pt idx="7">
                  <c:v>2000</c:v>
                </c:pt>
                <c:pt idx="8">
                  <c:v>3000</c:v>
                </c:pt>
                <c:pt idx="9">
                  <c:v>1000</c:v>
                </c:pt>
                <c:pt idx="10">
                  <c:v>1000</c:v>
                </c:pt>
                <c:pt idx="11">
                  <c:v>250</c:v>
                </c:pt>
                <c:pt idx="12">
                  <c:v>4800</c:v>
                </c:pt>
                <c:pt idx="13">
                  <c:v>2500</c:v>
                </c:pt>
                <c:pt idx="14">
                  <c:v>1000</c:v>
                </c:pt>
                <c:pt idx="15">
                  <c:v>380</c:v>
                </c:pt>
                <c:pt idx="16">
                  <c:v>3585</c:v>
                </c:pt>
                <c:pt idx="17">
                  <c:v>1250</c:v>
                </c:pt>
                <c:pt idx="18">
                  <c:v>4500</c:v>
                </c:pt>
                <c:pt idx="19">
                  <c:v>200</c:v>
                </c:pt>
                <c:pt idx="20">
                  <c:v>4750</c:v>
                </c:pt>
                <c:pt idx="21">
                  <c:v>250</c:v>
                </c:pt>
                <c:pt idx="22">
                  <c:v>550</c:v>
                </c:pt>
                <c:pt idx="23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3887792"/>
        <c:axId val="1723889968"/>
      </c:barChart>
      <c:catAx>
        <c:axId val="172388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388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889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38877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Percent Breakdown of Maintenance Expenses</a:t>
            </a:r>
          </a:p>
        </c:rich>
      </c:tx>
      <c:layout>
        <c:manualLayout>
          <c:xMode val="edge"/>
          <c:yMode val="edge"/>
          <c:x val="0.30188679245283079"/>
          <c:y val="1.9575856443719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2852386237514"/>
          <c:y val="0.21207177814029371"/>
          <c:w val="0.45172031076581581"/>
          <c:h val="0.6639477977161506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1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2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3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Summary!$A$3:$A$26</c:f>
              <c:strCache>
                <c:ptCount val="24"/>
                <c:pt idx="0">
                  <c:v>Computer Equipment</c:v>
                </c:pt>
                <c:pt idx="1">
                  <c:v>Construction and Renovation of Buildings</c:v>
                </c:pt>
                <c:pt idx="2">
                  <c:v>Equipment Rental</c:v>
                </c:pt>
                <c:pt idx="3">
                  <c:v>Electrical and Mechanical Equipment</c:v>
                </c:pt>
                <c:pt idx="4">
                  <c:v>Elevators and Elevator Repairs</c:v>
                </c:pt>
                <c:pt idx="5">
                  <c:v>Carpets and Floor Covering</c:v>
                </c:pt>
                <c:pt idx="6">
                  <c:v>Furniture</c:v>
                </c:pt>
                <c:pt idx="7">
                  <c:v>Grounds</c:v>
                </c:pt>
                <c:pt idx="8">
                  <c:v>HVAC (Heating/Ventilation, and Air Conditioning)</c:v>
                </c:pt>
                <c:pt idx="9">
                  <c:v>Kitchen Equipment</c:v>
                </c:pt>
                <c:pt idx="10">
                  <c:v>Laundry Equipment</c:v>
                </c:pt>
                <c:pt idx="11">
                  <c:v>Lightbulbs</c:v>
                </c:pt>
                <c:pt idx="12">
                  <c:v>Maintenance Contracts</c:v>
                </c:pt>
                <c:pt idx="13">
                  <c:v>Painting and Decorating</c:v>
                </c:pt>
                <c:pt idx="14">
                  <c:v>Parking Lot</c:v>
                </c:pt>
                <c:pt idx="15">
                  <c:v>Plants and Interior</c:v>
                </c:pt>
                <c:pt idx="16">
                  <c:v>Plumbing and Heating</c:v>
                </c:pt>
                <c:pt idx="17">
                  <c:v>Refrigeration</c:v>
                </c:pt>
                <c:pt idx="18">
                  <c:v>Renovation of Conference Rooms</c:v>
                </c:pt>
                <c:pt idx="19">
                  <c:v>Signage Repair</c:v>
                </c:pt>
                <c:pt idx="20">
                  <c:v>Swimming Pool</c:v>
                </c:pt>
                <c:pt idx="21">
                  <c:v>Spa</c:v>
                </c:pt>
                <c:pt idx="22">
                  <c:v>Telephones and Communications</c:v>
                </c:pt>
                <c:pt idx="23">
                  <c:v>Trash Removal</c:v>
                </c:pt>
              </c:strCache>
            </c:strRef>
          </c:cat>
          <c:val>
            <c:numRef>
              <c:f>Summary!$E$3:$E$26</c:f>
              <c:numCache>
                <c:formatCode>_(* #,##0_);_(* \(#,##0\);_(* "-"??_);_(@_)</c:formatCode>
                <c:ptCount val="24"/>
                <c:pt idx="0" formatCode="_(&quot;$&quot;* #,##0_);_(&quot;$&quot;* \(#,##0\);_(&quot;$&quot;* &quot;-&quot;??_);_(@_)">
                  <c:v>2500</c:v>
                </c:pt>
                <c:pt idx="1">
                  <c:v>33000</c:v>
                </c:pt>
                <c:pt idx="2">
                  <c:v>5000</c:v>
                </c:pt>
                <c:pt idx="3">
                  <c:v>9600</c:v>
                </c:pt>
                <c:pt idx="4">
                  <c:v>16000</c:v>
                </c:pt>
                <c:pt idx="5">
                  <c:v>18000</c:v>
                </c:pt>
                <c:pt idx="6">
                  <c:v>21550</c:v>
                </c:pt>
                <c:pt idx="7">
                  <c:v>2900</c:v>
                </c:pt>
                <c:pt idx="8">
                  <c:v>7000</c:v>
                </c:pt>
                <c:pt idx="9">
                  <c:v>1750</c:v>
                </c:pt>
                <c:pt idx="10">
                  <c:v>1700</c:v>
                </c:pt>
                <c:pt idx="11">
                  <c:v>500</c:v>
                </c:pt>
                <c:pt idx="12">
                  <c:v>14400</c:v>
                </c:pt>
                <c:pt idx="13">
                  <c:v>7500</c:v>
                </c:pt>
                <c:pt idx="14">
                  <c:v>1750</c:v>
                </c:pt>
                <c:pt idx="15">
                  <c:v>730</c:v>
                </c:pt>
                <c:pt idx="16">
                  <c:v>10755</c:v>
                </c:pt>
                <c:pt idx="17">
                  <c:v>3500</c:v>
                </c:pt>
                <c:pt idx="18">
                  <c:v>6500</c:v>
                </c:pt>
                <c:pt idx="19">
                  <c:v>400</c:v>
                </c:pt>
                <c:pt idx="20">
                  <c:v>7250</c:v>
                </c:pt>
                <c:pt idx="21">
                  <c:v>500</c:v>
                </c:pt>
                <c:pt idx="22">
                  <c:v>1000</c:v>
                </c:pt>
                <c:pt idx="23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48723640399665"/>
          <c:y val="0.13213703099510604"/>
          <c:w val="0.33407325194228688"/>
          <c:h val="0.823817292006525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Expense Progression from January - March
</a:t>
            </a:r>
          </a:p>
        </c:rich>
      </c:tx>
      <c:layout>
        <c:manualLayout>
          <c:xMode val="edge"/>
          <c:yMode val="edge"/>
          <c:x val="0.24649322717038313"/>
          <c:y val="4.61540772940569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35287797555829"/>
          <c:y val="0.37436084916290707"/>
          <c:w val="0.79559196086700779"/>
          <c:h val="0.39487377240471011"/>
        </c:manualLayout>
      </c:layout>
      <c:lineChart>
        <c:grouping val="standard"/>
        <c:varyColors val="0"/>
        <c:ser>
          <c:idx val="0"/>
          <c:order val="0"/>
          <c:tx>
            <c:strRef>
              <c:f>Summary!$A$27</c:f>
              <c:strCache>
                <c:ptCount val="1"/>
                <c:pt idx="0">
                  <c:v>Totals: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Summary!$B$2:$D$2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Summary!$B$27:$D$27</c:f>
              <c:numCache>
                <c:formatCode>_("$"* #,##0_);_("$"* \(#,##0\);_("$"* "-"??_);_(@_)</c:formatCode>
                <c:ptCount val="3"/>
                <c:pt idx="0">
                  <c:v>116465</c:v>
                </c:pt>
                <c:pt idx="1">
                  <c:v>30585</c:v>
                </c:pt>
                <c:pt idx="2">
                  <c:v>27485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3882352"/>
        <c:axId val="1723891056"/>
      </c:lineChart>
      <c:catAx>
        <c:axId val="172388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389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891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38823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 horizontalDpi="-3" verticalDpi="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horizontalDpi="4294967293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3" workbookViewId="0"/>
  </sheetViews>
  <pageMargins left="0.75" right="0.75" top="1" bottom="1" header="0.5" footer="0.5"/>
  <pageSetup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0.233</cdr:x>
      <cdr:y>0.203</cdr:y>
    </cdr:from>
    <cdr:to>
      <cdr:x>0.53975</cdr:x>
      <cdr:y>0.3385</cdr:y>
    </cdr:to>
    <cdr:sp macro="" textlink="">
      <cdr:nvSpPr>
        <cdr:cNvPr id="2049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9612" y="1185281"/>
          <a:ext cx="2632536" cy="791161"/>
        </a:xfrm>
        <a:prstGeom xmlns:a="http://schemas.openxmlformats.org/drawingml/2006/main" prst="wedgeEllipseCallout">
          <a:avLst>
            <a:gd name="adj1" fmla="val -22463"/>
            <a:gd name="adj2" fmla="val 143750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Secondary elevator in lobby problematic; may need a new one.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7619" cy="583595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28</xdr:row>
      <xdr:rowOff>76200</xdr:rowOff>
    </xdr:from>
    <xdr:to>
      <xdr:col>4</xdr:col>
      <xdr:colOff>552450</xdr:colOff>
      <xdr:row>39</xdr:row>
      <xdr:rowOff>152400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sqref="A1:B1"/>
    </sheetView>
  </sheetViews>
  <sheetFormatPr defaultRowHeight="12.75" x14ac:dyDescent="0.2"/>
  <cols>
    <col min="1" max="1" width="42.28515625" bestFit="1" customWidth="1"/>
    <col min="2" max="2" width="12.28515625" bestFit="1" customWidth="1"/>
  </cols>
  <sheetData>
    <row r="1" spans="1:8" ht="48.75" customHeight="1" x14ac:dyDescent="0.2">
      <c r="A1" s="18" t="s">
        <v>32</v>
      </c>
      <c r="B1" s="18"/>
      <c r="C1" s="12"/>
      <c r="D1" s="12"/>
      <c r="E1" s="12"/>
      <c r="F1" s="12"/>
      <c r="G1" s="12"/>
      <c r="H1" s="12"/>
    </row>
    <row r="2" spans="1:8" s="2" customFormat="1" x14ac:dyDescent="0.2">
      <c r="A2" s="2" t="s">
        <v>28</v>
      </c>
      <c r="B2" s="2" t="s">
        <v>33</v>
      </c>
    </row>
    <row r="3" spans="1:8" s="3" customFormat="1" x14ac:dyDescent="0.2">
      <c r="A3" s="3" t="s">
        <v>0</v>
      </c>
      <c r="B3" s="3">
        <v>1500</v>
      </c>
    </row>
    <row r="4" spans="1:8" x14ac:dyDescent="0.2">
      <c r="A4" t="s">
        <v>21</v>
      </c>
      <c r="B4" s="4">
        <v>30000</v>
      </c>
    </row>
    <row r="5" spans="1:8" x14ac:dyDescent="0.2">
      <c r="A5" t="s">
        <v>1</v>
      </c>
      <c r="B5" s="4">
        <v>3000</v>
      </c>
    </row>
    <row r="6" spans="1:8" x14ac:dyDescent="0.2">
      <c r="A6" t="s">
        <v>2</v>
      </c>
      <c r="B6" s="4">
        <v>5600</v>
      </c>
    </row>
    <row r="7" spans="1:8" x14ac:dyDescent="0.2">
      <c r="A7" t="s">
        <v>23</v>
      </c>
      <c r="B7" s="4">
        <v>10000</v>
      </c>
    </row>
    <row r="8" spans="1:8" x14ac:dyDescent="0.2">
      <c r="A8" t="s">
        <v>24</v>
      </c>
      <c r="B8" s="4">
        <v>15000</v>
      </c>
    </row>
    <row r="9" spans="1:8" x14ac:dyDescent="0.2">
      <c r="A9" t="s">
        <v>4</v>
      </c>
      <c r="B9" s="4">
        <v>20000</v>
      </c>
    </row>
    <row r="10" spans="1:8" x14ac:dyDescent="0.2">
      <c r="A10" t="s">
        <v>5</v>
      </c>
      <c r="B10" s="4">
        <v>2000</v>
      </c>
    </row>
    <row r="11" spans="1:8" x14ac:dyDescent="0.2">
      <c r="A11" t="s">
        <v>6</v>
      </c>
      <c r="B11" s="4">
        <v>3000</v>
      </c>
    </row>
    <row r="12" spans="1:8" x14ac:dyDescent="0.2">
      <c r="A12" t="s">
        <v>7</v>
      </c>
      <c r="B12" s="4">
        <v>1000</v>
      </c>
    </row>
    <row r="13" spans="1:8" x14ac:dyDescent="0.2">
      <c r="A13" t="s">
        <v>8</v>
      </c>
      <c r="B13" s="4">
        <v>1000</v>
      </c>
    </row>
    <row r="14" spans="1:8" x14ac:dyDescent="0.2">
      <c r="A14" t="s">
        <v>9</v>
      </c>
      <c r="B14" s="4">
        <v>250</v>
      </c>
    </row>
    <row r="15" spans="1:8" x14ac:dyDescent="0.2">
      <c r="A15" t="s">
        <v>10</v>
      </c>
      <c r="B15" s="4">
        <v>4800</v>
      </c>
    </row>
    <row r="16" spans="1:8" x14ac:dyDescent="0.2">
      <c r="A16" t="s">
        <v>11</v>
      </c>
      <c r="B16" s="4">
        <v>2500</v>
      </c>
    </row>
    <row r="17" spans="1:2" x14ac:dyDescent="0.2">
      <c r="A17" t="s">
        <v>12</v>
      </c>
      <c r="B17" s="4">
        <v>1000</v>
      </c>
    </row>
    <row r="18" spans="1:2" x14ac:dyDescent="0.2">
      <c r="A18" t="s">
        <v>13</v>
      </c>
      <c r="B18" s="4">
        <v>380</v>
      </c>
    </row>
    <row r="19" spans="1:2" x14ac:dyDescent="0.2">
      <c r="A19" t="s">
        <v>14</v>
      </c>
      <c r="B19" s="4">
        <v>3585</v>
      </c>
    </row>
    <row r="20" spans="1:2" x14ac:dyDescent="0.2">
      <c r="A20" t="s">
        <v>25</v>
      </c>
      <c r="B20" s="4">
        <v>1250</v>
      </c>
    </row>
    <row r="21" spans="1:2" x14ac:dyDescent="0.2">
      <c r="A21" t="s">
        <v>22</v>
      </c>
      <c r="B21" s="4">
        <v>4500</v>
      </c>
    </row>
    <row r="22" spans="1:2" x14ac:dyDescent="0.2">
      <c r="A22" t="s">
        <v>16</v>
      </c>
      <c r="B22" s="4">
        <v>200</v>
      </c>
    </row>
    <row r="23" spans="1:2" x14ac:dyDescent="0.2">
      <c r="A23" t="s">
        <v>17</v>
      </c>
      <c r="B23" s="4">
        <v>4750</v>
      </c>
    </row>
    <row r="24" spans="1:2" x14ac:dyDescent="0.2">
      <c r="A24" t="s">
        <v>18</v>
      </c>
      <c r="B24" s="4">
        <v>250</v>
      </c>
    </row>
    <row r="25" spans="1:2" x14ac:dyDescent="0.2">
      <c r="A25" t="s">
        <v>19</v>
      </c>
      <c r="B25" s="4">
        <v>550</v>
      </c>
    </row>
    <row r="26" spans="1:2" x14ac:dyDescent="0.2">
      <c r="A26" t="s">
        <v>20</v>
      </c>
      <c r="B26" s="4">
        <v>350</v>
      </c>
    </row>
    <row r="27" spans="1:2" s="3" customFormat="1" x14ac:dyDescent="0.2">
      <c r="B27" s="3">
        <f>SUM(B3:B26)</f>
        <v>116465</v>
      </c>
    </row>
    <row r="28" spans="1:2" x14ac:dyDescent="0.2">
      <c r="A28" t="s">
        <v>38</v>
      </c>
      <c r="B28" s="10">
        <f>AVERAGE(B3:B26)</f>
        <v>4852.708333333333</v>
      </c>
    </row>
    <row r="29" spans="1:2" x14ac:dyDescent="0.2">
      <c r="A29" t="s">
        <v>39</v>
      </c>
      <c r="B29" s="8">
        <f>MAX(B3:B26)</f>
        <v>30000</v>
      </c>
    </row>
    <row r="30" spans="1:2" x14ac:dyDescent="0.2">
      <c r="A30" t="s">
        <v>40</v>
      </c>
      <c r="B30" s="8">
        <f>MIN(B3:B26)</f>
        <v>200</v>
      </c>
    </row>
    <row r="31" spans="1:2" x14ac:dyDescent="0.2">
      <c r="A31" t="s">
        <v>50</v>
      </c>
      <c r="B31">
        <f>COUNTIF(B3:B26,"&gt;=20,000")</f>
        <v>2</v>
      </c>
    </row>
    <row r="34" spans="1:1" x14ac:dyDescent="0.2">
      <c r="A34" s="17"/>
    </row>
  </sheetData>
  <mergeCells count="1">
    <mergeCell ref="A1:B1"/>
  </mergeCells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sqref="A1:B1"/>
    </sheetView>
  </sheetViews>
  <sheetFormatPr defaultRowHeight="12.75" x14ac:dyDescent="0.2"/>
  <cols>
    <col min="1" max="1" width="42.28515625" bestFit="1" customWidth="1"/>
    <col min="2" max="2" width="11.28515625" bestFit="1" customWidth="1"/>
  </cols>
  <sheetData>
    <row r="1" spans="1:8" ht="22.5" x14ac:dyDescent="0.3">
      <c r="A1" s="19" t="s">
        <v>32</v>
      </c>
      <c r="B1" s="19"/>
      <c r="C1" s="12"/>
      <c r="D1" s="12"/>
      <c r="E1" s="12"/>
      <c r="F1" s="12"/>
      <c r="G1" s="12"/>
      <c r="H1" s="12"/>
    </row>
    <row r="2" spans="1:8" s="2" customFormat="1" x14ac:dyDescent="0.2">
      <c r="A2" s="2" t="s">
        <v>28</v>
      </c>
      <c r="B2" s="2" t="s">
        <v>33</v>
      </c>
    </row>
    <row r="3" spans="1:8" s="3" customFormat="1" x14ac:dyDescent="0.2">
      <c r="A3" s="3" t="s">
        <v>0</v>
      </c>
      <c r="B3" s="3">
        <v>500</v>
      </c>
    </row>
    <row r="4" spans="1:8" x14ac:dyDescent="0.2">
      <c r="A4" t="s">
        <v>21</v>
      </c>
      <c r="B4" s="4">
        <v>2000</v>
      </c>
    </row>
    <row r="5" spans="1:8" x14ac:dyDescent="0.2">
      <c r="A5" t="s">
        <v>1</v>
      </c>
      <c r="B5" s="4">
        <v>1000</v>
      </c>
    </row>
    <row r="6" spans="1:8" x14ac:dyDescent="0.2">
      <c r="A6" t="s">
        <v>2</v>
      </c>
      <c r="B6" s="4">
        <v>2000</v>
      </c>
    </row>
    <row r="7" spans="1:8" x14ac:dyDescent="0.2">
      <c r="A7" t="s">
        <v>23</v>
      </c>
      <c r="B7" s="4">
        <v>3000</v>
      </c>
    </row>
    <row r="8" spans="1:8" x14ac:dyDescent="0.2">
      <c r="A8" t="s">
        <v>24</v>
      </c>
      <c r="B8" s="4">
        <v>2000</v>
      </c>
    </row>
    <row r="9" spans="1:8" x14ac:dyDescent="0.2">
      <c r="A9" t="s">
        <v>4</v>
      </c>
      <c r="B9" s="4">
        <v>1000</v>
      </c>
    </row>
    <row r="10" spans="1:8" x14ac:dyDescent="0.2">
      <c r="A10" t="s">
        <v>5</v>
      </c>
      <c r="B10" s="4">
        <v>350</v>
      </c>
    </row>
    <row r="11" spans="1:8" x14ac:dyDescent="0.2">
      <c r="A11" t="s">
        <v>6</v>
      </c>
      <c r="B11" s="4">
        <v>1000</v>
      </c>
    </row>
    <row r="12" spans="1:8" x14ac:dyDescent="0.2">
      <c r="A12" t="s">
        <v>7</v>
      </c>
      <c r="B12" s="4">
        <v>500</v>
      </c>
    </row>
    <row r="13" spans="1:8" x14ac:dyDescent="0.2">
      <c r="A13" t="s">
        <v>8</v>
      </c>
      <c r="B13" s="4">
        <v>500</v>
      </c>
    </row>
    <row r="14" spans="1:8" x14ac:dyDescent="0.2">
      <c r="A14" t="s">
        <v>9</v>
      </c>
      <c r="B14" s="4">
        <v>150</v>
      </c>
    </row>
    <row r="15" spans="1:8" x14ac:dyDescent="0.2">
      <c r="A15" t="s">
        <v>10</v>
      </c>
      <c r="B15" s="4">
        <v>4800</v>
      </c>
    </row>
    <row r="16" spans="1:8" x14ac:dyDescent="0.2">
      <c r="A16" t="s">
        <v>11</v>
      </c>
      <c r="B16" s="4">
        <v>2500</v>
      </c>
    </row>
    <row r="17" spans="1:2" x14ac:dyDescent="0.2">
      <c r="A17" t="s">
        <v>12</v>
      </c>
      <c r="B17" s="4">
        <v>500</v>
      </c>
    </row>
    <row r="18" spans="1:2" x14ac:dyDescent="0.2">
      <c r="A18" t="s">
        <v>13</v>
      </c>
      <c r="B18" s="4">
        <v>200</v>
      </c>
    </row>
    <row r="19" spans="1:2" x14ac:dyDescent="0.2">
      <c r="A19" t="s">
        <v>14</v>
      </c>
      <c r="B19" s="4">
        <v>3585</v>
      </c>
    </row>
    <row r="20" spans="1:2" x14ac:dyDescent="0.2">
      <c r="A20" t="s">
        <v>25</v>
      </c>
      <c r="B20" s="4">
        <v>1250</v>
      </c>
    </row>
    <row r="21" spans="1:2" x14ac:dyDescent="0.2">
      <c r="A21" t="s">
        <v>22</v>
      </c>
      <c r="B21" s="4">
        <v>1000</v>
      </c>
    </row>
    <row r="22" spans="1:2" x14ac:dyDescent="0.2">
      <c r="A22" t="s">
        <v>16</v>
      </c>
      <c r="B22" s="4">
        <v>150</v>
      </c>
    </row>
    <row r="23" spans="1:2" x14ac:dyDescent="0.2">
      <c r="A23" t="s">
        <v>17</v>
      </c>
      <c r="B23" s="4">
        <v>2000</v>
      </c>
    </row>
    <row r="24" spans="1:2" x14ac:dyDescent="0.2">
      <c r="A24" t="s">
        <v>18</v>
      </c>
      <c r="B24" s="4">
        <v>150</v>
      </c>
    </row>
    <row r="25" spans="1:2" x14ac:dyDescent="0.2">
      <c r="A25" t="s">
        <v>19</v>
      </c>
      <c r="B25" s="4">
        <v>200</v>
      </c>
    </row>
    <row r="26" spans="1:2" x14ac:dyDescent="0.2">
      <c r="A26" t="s">
        <v>20</v>
      </c>
      <c r="B26" s="4">
        <v>250</v>
      </c>
    </row>
    <row r="27" spans="1:2" s="3" customFormat="1" x14ac:dyDescent="0.2">
      <c r="B27" s="3">
        <f>SUM(B9:B26)</f>
        <v>20085</v>
      </c>
    </row>
    <row r="28" spans="1:2" x14ac:dyDescent="0.2">
      <c r="A28" t="s">
        <v>38</v>
      </c>
      <c r="B28" s="10">
        <f>AVERAGE(B3:B26)</f>
        <v>1274.375</v>
      </c>
    </row>
    <row r="29" spans="1:2" x14ac:dyDescent="0.2">
      <c r="A29" t="s">
        <v>39</v>
      </c>
      <c r="B29" s="8">
        <f>MAX(B3:B26)</f>
        <v>4800</v>
      </c>
    </row>
    <row r="30" spans="1:2" x14ac:dyDescent="0.2">
      <c r="A30" t="s">
        <v>40</v>
      </c>
      <c r="B30" s="8">
        <f>MIN(B3:B26)</f>
        <v>150</v>
      </c>
    </row>
    <row r="31" spans="1:2" x14ac:dyDescent="0.2">
      <c r="A31" t="s">
        <v>41</v>
      </c>
      <c r="B31">
        <f>COUNTIF(B3:B26,"&gt;=20,000")</f>
        <v>0</v>
      </c>
    </row>
    <row r="34" spans="1:1" x14ac:dyDescent="0.2">
      <c r="A34" s="17"/>
    </row>
  </sheetData>
  <mergeCells count="1">
    <mergeCell ref="A1:B1"/>
  </mergeCells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sqref="A1:B1"/>
    </sheetView>
  </sheetViews>
  <sheetFormatPr defaultRowHeight="12.75" x14ac:dyDescent="0.2"/>
  <cols>
    <col min="1" max="1" width="42.28515625" bestFit="1" customWidth="1"/>
    <col min="2" max="2" width="11.28515625" bestFit="1" customWidth="1"/>
  </cols>
  <sheetData>
    <row r="1" spans="1:8" ht="22.5" x14ac:dyDescent="0.3">
      <c r="A1" s="19" t="s">
        <v>32</v>
      </c>
      <c r="B1" s="19"/>
      <c r="C1" s="12"/>
      <c r="D1" s="12"/>
      <c r="E1" s="12"/>
      <c r="F1" s="12"/>
      <c r="G1" s="12"/>
      <c r="H1" s="12"/>
    </row>
    <row r="2" spans="1:8" s="2" customFormat="1" x14ac:dyDescent="0.2">
      <c r="A2" s="2" t="s">
        <v>28</v>
      </c>
      <c r="B2" s="2" t="s">
        <v>33</v>
      </c>
    </row>
    <row r="3" spans="1:8" s="3" customFormat="1" x14ac:dyDescent="0.2">
      <c r="A3" s="3" t="s">
        <v>0</v>
      </c>
      <c r="B3" s="3">
        <v>500</v>
      </c>
    </row>
    <row r="4" spans="1:8" x14ac:dyDescent="0.2">
      <c r="A4" t="s">
        <v>21</v>
      </c>
      <c r="B4" s="4">
        <v>1000</v>
      </c>
    </row>
    <row r="5" spans="1:8" x14ac:dyDescent="0.2">
      <c r="A5" t="s">
        <v>1</v>
      </c>
      <c r="B5" s="4">
        <v>1000</v>
      </c>
    </row>
    <row r="6" spans="1:8" x14ac:dyDescent="0.2">
      <c r="A6" t="s">
        <v>2</v>
      </c>
      <c r="B6" s="4">
        <v>2000</v>
      </c>
    </row>
    <row r="7" spans="1:8" x14ac:dyDescent="0.2">
      <c r="A7" t="s">
        <v>26</v>
      </c>
      <c r="B7" s="4">
        <v>3000</v>
      </c>
    </row>
    <row r="8" spans="1:8" x14ac:dyDescent="0.2">
      <c r="A8" t="s">
        <v>3</v>
      </c>
      <c r="B8" s="4">
        <v>1000</v>
      </c>
    </row>
    <row r="9" spans="1:8" x14ac:dyDescent="0.2">
      <c r="A9" t="s">
        <v>4</v>
      </c>
      <c r="B9" s="4">
        <v>550</v>
      </c>
    </row>
    <row r="10" spans="1:8" x14ac:dyDescent="0.2">
      <c r="A10" t="s">
        <v>5</v>
      </c>
      <c r="B10" s="4">
        <v>550</v>
      </c>
    </row>
    <row r="11" spans="1:8" x14ac:dyDescent="0.2">
      <c r="A11" t="s">
        <v>6</v>
      </c>
      <c r="B11" s="4">
        <v>3000</v>
      </c>
    </row>
    <row r="12" spans="1:8" x14ac:dyDescent="0.2">
      <c r="A12" t="s">
        <v>7</v>
      </c>
      <c r="B12" s="4">
        <v>250</v>
      </c>
    </row>
    <row r="13" spans="1:8" x14ac:dyDescent="0.2">
      <c r="A13" t="s">
        <v>8</v>
      </c>
      <c r="B13" s="4">
        <v>200</v>
      </c>
    </row>
    <row r="14" spans="1:8" x14ac:dyDescent="0.2">
      <c r="A14" t="s">
        <v>9</v>
      </c>
      <c r="B14" s="4">
        <v>100</v>
      </c>
    </row>
    <row r="15" spans="1:8" x14ac:dyDescent="0.2">
      <c r="A15" t="s">
        <v>10</v>
      </c>
      <c r="B15" s="4">
        <v>4800</v>
      </c>
    </row>
    <row r="16" spans="1:8" x14ac:dyDescent="0.2">
      <c r="A16" t="s">
        <v>11</v>
      </c>
      <c r="B16" s="4">
        <v>2500</v>
      </c>
    </row>
    <row r="17" spans="1:2" x14ac:dyDescent="0.2">
      <c r="A17" t="s">
        <v>12</v>
      </c>
      <c r="B17" s="4">
        <v>250</v>
      </c>
    </row>
    <row r="18" spans="1:2" x14ac:dyDescent="0.2">
      <c r="A18" t="s">
        <v>13</v>
      </c>
      <c r="B18" s="4">
        <v>150</v>
      </c>
    </row>
    <row r="19" spans="1:2" x14ac:dyDescent="0.2">
      <c r="A19" t="s">
        <v>14</v>
      </c>
      <c r="B19" s="4">
        <v>3585</v>
      </c>
    </row>
    <row r="20" spans="1:2" x14ac:dyDescent="0.2">
      <c r="A20" t="s">
        <v>15</v>
      </c>
      <c r="B20" s="4">
        <v>1000</v>
      </c>
    </row>
    <row r="21" spans="1:2" x14ac:dyDescent="0.2">
      <c r="A21" t="s">
        <v>22</v>
      </c>
      <c r="B21" s="4">
        <v>1000</v>
      </c>
    </row>
    <row r="22" spans="1:2" x14ac:dyDescent="0.2">
      <c r="A22" t="s">
        <v>16</v>
      </c>
      <c r="B22" s="4">
        <v>50</v>
      </c>
    </row>
    <row r="23" spans="1:2" x14ac:dyDescent="0.2">
      <c r="A23" t="s">
        <v>17</v>
      </c>
      <c r="B23" s="4">
        <v>500</v>
      </c>
    </row>
    <row r="24" spans="1:2" x14ac:dyDescent="0.2">
      <c r="A24" t="s">
        <v>18</v>
      </c>
      <c r="B24" s="4">
        <v>100</v>
      </c>
    </row>
    <row r="25" spans="1:2" x14ac:dyDescent="0.2">
      <c r="A25" t="s">
        <v>19</v>
      </c>
      <c r="B25" s="4">
        <v>250</v>
      </c>
    </row>
    <row r="26" spans="1:2" x14ac:dyDescent="0.2">
      <c r="A26" t="s">
        <v>20</v>
      </c>
      <c r="B26" s="4">
        <v>150</v>
      </c>
    </row>
    <row r="27" spans="1:2" s="3" customFormat="1" x14ac:dyDescent="0.2">
      <c r="B27" s="3">
        <f>SUM(B3:B26)</f>
        <v>27485</v>
      </c>
    </row>
    <row r="28" spans="1:2" x14ac:dyDescent="0.2">
      <c r="A28" t="s">
        <v>38</v>
      </c>
      <c r="B28" s="10">
        <f>AVERAGE(B3:B26)</f>
        <v>1145.2083333333333</v>
      </c>
    </row>
    <row r="29" spans="1:2" x14ac:dyDescent="0.2">
      <c r="A29" t="s">
        <v>39</v>
      </c>
      <c r="B29" s="8">
        <f>MAX(B3:B26)</f>
        <v>4800</v>
      </c>
    </row>
    <row r="30" spans="1:2" x14ac:dyDescent="0.2">
      <c r="A30" t="s">
        <v>40</v>
      </c>
      <c r="B30" s="8">
        <f>MIN(B3:B26)</f>
        <v>50</v>
      </c>
    </row>
    <row r="31" spans="1:2" x14ac:dyDescent="0.2">
      <c r="A31" t="s">
        <v>41</v>
      </c>
      <c r="B31">
        <f>COUNTIF(B3:B26,"&gt;=20,000")</f>
        <v>0</v>
      </c>
    </row>
    <row r="34" spans="1:1" x14ac:dyDescent="0.2">
      <c r="A34" s="17"/>
    </row>
  </sheetData>
  <mergeCells count="1">
    <mergeCell ref="A1:B1"/>
  </mergeCells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sqref="A1:B1"/>
    </sheetView>
  </sheetViews>
  <sheetFormatPr defaultRowHeight="12.75" x14ac:dyDescent="0.2"/>
  <cols>
    <col min="1" max="1" width="42.28515625" bestFit="1" customWidth="1"/>
    <col min="2" max="2" width="12.28515625" bestFit="1" customWidth="1"/>
    <col min="3" max="4" width="11.28515625" bestFit="1" customWidth="1"/>
    <col min="5" max="5" width="12.28515625" bestFit="1" customWidth="1"/>
    <col min="6" max="6" width="9.5703125" customWidth="1"/>
    <col min="7" max="7" width="9.85546875" customWidth="1"/>
    <col min="8" max="8" width="13.140625" bestFit="1" customWidth="1"/>
  </cols>
  <sheetData>
    <row r="1" spans="1:8" ht="22.5" x14ac:dyDescent="0.3">
      <c r="A1" s="19" t="s">
        <v>27</v>
      </c>
      <c r="B1" s="19"/>
      <c r="C1" s="19"/>
      <c r="D1" s="19"/>
      <c r="E1" s="19"/>
      <c r="F1" s="19"/>
      <c r="G1" s="19"/>
      <c r="H1" s="19"/>
    </row>
    <row r="2" spans="1:8" s="2" customFormat="1" ht="27.75" customHeight="1" x14ac:dyDescent="0.2">
      <c r="A2" s="2" t="s">
        <v>28</v>
      </c>
      <c r="B2" s="2" t="s">
        <v>29</v>
      </c>
      <c r="C2" s="2" t="s">
        <v>30</v>
      </c>
      <c r="D2" s="2" t="s">
        <v>31</v>
      </c>
      <c r="E2" s="2" t="s">
        <v>35</v>
      </c>
      <c r="F2" s="5" t="s">
        <v>36</v>
      </c>
      <c r="G2" s="5" t="s">
        <v>42</v>
      </c>
      <c r="H2" s="5" t="s">
        <v>43</v>
      </c>
    </row>
    <row r="3" spans="1:8" s="3" customFormat="1" x14ac:dyDescent="0.2">
      <c r="A3" s="7" t="s">
        <v>0</v>
      </c>
      <c r="B3" s="3">
        <f>January!B3</f>
        <v>1500</v>
      </c>
      <c r="C3" s="3">
        <f>February!B3</f>
        <v>500</v>
      </c>
      <c r="D3" s="3">
        <f>March!B3</f>
        <v>500</v>
      </c>
      <c r="E3" s="3">
        <f>SUM(B3:D3)</f>
        <v>2500</v>
      </c>
      <c r="F3" s="6">
        <f>E3/$E$27</f>
        <v>1.4323774601082877E-2</v>
      </c>
      <c r="G3" s="3">
        <v>3000</v>
      </c>
      <c r="H3" s="11">
        <f>G3-E3</f>
        <v>500</v>
      </c>
    </row>
    <row r="4" spans="1:8" x14ac:dyDescent="0.2">
      <c r="A4" t="s">
        <v>21</v>
      </c>
      <c r="B4" s="4">
        <f>January!B4</f>
        <v>30000</v>
      </c>
      <c r="C4" s="4">
        <f>February!B4</f>
        <v>2000</v>
      </c>
      <c r="D4" s="4">
        <f>March!B4</f>
        <v>1000</v>
      </c>
      <c r="E4" s="4">
        <f t="shared" ref="E4:E27" si="0">SUM(B4:D4)</f>
        <v>33000</v>
      </c>
      <c r="F4" s="6">
        <f t="shared" ref="F4:F26" si="1">E4/$E$27</f>
        <v>0.18907382473429399</v>
      </c>
      <c r="G4">
        <v>25000</v>
      </c>
      <c r="H4" s="11">
        <f t="shared" ref="H4:H26" si="2">G4-E4</f>
        <v>-8000</v>
      </c>
    </row>
    <row r="5" spans="1:8" x14ac:dyDescent="0.2">
      <c r="A5" t="s">
        <v>1</v>
      </c>
      <c r="B5" s="4">
        <f>January!B5</f>
        <v>3000</v>
      </c>
      <c r="C5" s="4">
        <f>February!B5</f>
        <v>1000</v>
      </c>
      <c r="D5" s="4">
        <f>March!B5</f>
        <v>1000</v>
      </c>
      <c r="E5" s="4">
        <f t="shared" si="0"/>
        <v>5000</v>
      </c>
      <c r="F5" s="6">
        <f t="shared" si="1"/>
        <v>2.8647549202165754E-2</v>
      </c>
      <c r="G5">
        <v>6000</v>
      </c>
      <c r="H5" s="11">
        <f t="shared" si="2"/>
        <v>1000</v>
      </c>
    </row>
    <row r="6" spans="1:8" x14ac:dyDescent="0.2">
      <c r="A6" t="s">
        <v>2</v>
      </c>
      <c r="B6" s="4">
        <f>January!B6</f>
        <v>5600</v>
      </c>
      <c r="C6" s="4">
        <f>February!B6</f>
        <v>2000</v>
      </c>
      <c r="D6" s="4">
        <f>March!B6</f>
        <v>2000</v>
      </c>
      <c r="E6" s="4">
        <f t="shared" si="0"/>
        <v>9600</v>
      </c>
      <c r="F6" s="6">
        <f t="shared" si="1"/>
        <v>5.5003294468158249E-2</v>
      </c>
      <c r="G6">
        <v>7500</v>
      </c>
      <c r="H6" s="11">
        <f t="shared" si="2"/>
        <v>-2100</v>
      </c>
    </row>
    <row r="7" spans="1:8" x14ac:dyDescent="0.2">
      <c r="A7" t="s">
        <v>23</v>
      </c>
      <c r="B7" s="4">
        <f>January!B7</f>
        <v>10000</v>
      </c>
      <c r="C7" s="4">
        <f>February!B7</f>
        <v>3000</v>
      </c>
      <c r="D7" s="4">
        <f>March!B7</f>
        <v>3000</v>
      </c>
      <c r="E7" s="4">
        <f t="shared" si="0"/>
        <v>16000</v>
      </c>
      <c r="F7" s="6">
        <f t="shared" si="1"/>
        <v>9.1672157446930413E-2</v>
      </c>
      <c r="G7">
        <v>4000</v>
      </c>
      <c r="H7" s="11">
        <f t="shared" si="2"/>
        <v>-12000</v>
      </c>
    </row>
    <row r="8" spans="1:8" x14ac:dyDescent="0.2">
      <c r="A8" t="s">
        <v>24</v>
      </c>
      <c r="B8" s="4">
        <f>January!B8</f>
        <v>15000</v>
      </c>
      <c r="C8" s="4">
        <f>February!B8</f>
        <v>2000</v>
      </c>
      <c r="D8" s="4">
        <f>March!B8</f>
        <v>1000</v>
      </c>
      <c r="E8" s="4">
        <f t="shared" si="0"/>
        <v>18000</v>
      </c>
      <c r="F8" s="6">
        <f t="shared" si="1"/>
        <v>0.10313117712779672</v>
      </c>
      <c r="G8">
        <v>20000</v>
      </c>
      <c r="H8" s="11">
        <f t="shared" si="2"/>
        <v>2000</v>
      </c>
    </row>
    <row r="9" spans="1:8" x14ac:dyDescent="0.2">
      <c r="A9" t="s">
        <v>4</v>
      </c>
      <c r="B9" s="4">
        <f>January!B9</f>
        <v>20000</v>
      </c>
      <c r="C9" s="4">
        <f>February!B9</f>
        <v>1000</v>
      </c>
      <c r="D9" s="4">
        <f>March!B9</f>
        <v>550</v>
      </c>
      <c r="E9" s="4">
        <f t="shared" si="0"/>
        <v>21550</v>
      </c>
      <c r="F9" s="6">
        <f t="shared" si="1"/>
        <v>0.1234709370613344</v>
      </c>
      <c r="G9">
        <v>25000</v>
      </c>
      <c r="H9" s="11">
        <f t="shared" si="2"/>
        <v>3450</v>
      </c>
    </row>
    <row r="10" spans="1:8" x14ac:dyDescent="0.2">
      <c r="A10" t="s">
        <v>5</v>
      </c>
      <c r="B10" s="4">
        <f>January!B10</f>
        <v>2000</v>
      </c>
      <c r="C10" s="4">
        <f>February!B10</f>
        <v>350</v>
      </c>
      <c r="D10" s="4">
        <f>March!B10</f>
        <v>550</v>
      </c>
      <c r="E10" s="4">
        <f t="shared" si="0"/>
        <v>2900</v>
      </c>
      <c r="F10" s="6">
        <f t="shared" si="1"/>
        <v>1.6615578537256138E-2</v>
      </c>
      <c r="G10">
        <v>2750</v>
      </c>
      <c r="H10" s="11">
        <f t="shared" si="2"/>
        <v>-150</v>
      </c>
    </row>
    <row r="11" spans="1:8" x14ac:dyDescent="0.2">
      <c r="A11" t="s">
        <v>6</v>
      </c>
      <c r="B11" s="4">
        <f>January!B11</f>
        <v>3000</v>
      </c>
      <c r="C11" s="4">
        <f>February!B11</f>
        <v>1000</v>
      </c>
      <c r="D11" s="4">
        <f>March!B11</f>
        <v>3000</v>
      </c>
      <c r="E11" s="4">
        <f t="shared" si="0"/>
        <v>7000</v>
      </c>
      <c r="F11" s="6">
        <f t="shared" si="1"/>
        <v>4.0106568883032059E-2</v>
      </c>
      <c r="G11">
        <v>7500</v>
      </c>
      <c r="H11" s="11">
        <f t="shared" si="2"/>
        <v>500</v>
      </c>
    </row>
    <row r="12" spans="1:8" x14ac:dyDescent="0.2">
      <c r="A12" t="s">
        <v>7</v>
      </c>
      <c r="B12" s="4">
        <f>January!B12</f>
        <v>1000</v>
      </c>
      <c r="C12" s="4">
        <f>February!B12</f>
        <v>500</v>
      </c>
      <c r="D12" s="4">
        <f>March!B12</f>
        <v>250</v>
      </c>
      <c r="E12" s="4">
        <f t="shared" si="0"/>
        <v>1750</v>
      </c>
      <c r="F12" s="6">
        <f t="shared" si="1"/>
        <v>1.0026642220758015E-2</v>
      </c>
      <c r="G12">
        <v>1750</v>
      </c>
      <c r="H12" s="11">
        <f>G12-E12</f>
        <v>0</v>
      </c>
    </row>
    <row r="13" spans="1:8" x14ac:dyDescent="0.2">
      <c r="A13" t="s">
        <v>8</v>
      </c>
      <c r="B13" s="4">
        <f>January!B13</f>
        <v>1000</v>
      </c>
      <c r="C13" s="4">
        <f>February!B13</f>
        <v>500</v>
      </c>
      <c r="D13" s="4">
        <f>March!B13</f>
        <v>200</v>
      </c>
      <c r="E13" s="4">
        <f t="shared" si="0"/>
        <v>1700</v>
      </c>
      <c r="F13" s="6">
        <f t="shared" si="1"/>
        <v>9.7401667287363575E-3</v>
      </c>
      <c r="G13">
        <v>2000</v>
      </c>
      <c r="H13" s="11">
        <f t="shared" si="2"/>
        <v>300</v>
      </c>
    </row>
    <row r="14" spans="1:8" x14ac:dyDescent="0.2">
      <c r="A14" t="s">
        <v>9</v>
      </c>
      <c r="B14" s="4">
        <f>January!B14</f>
        <v>250</v>
      </c>
      <c r="C14" s="4">
        <f>February!B14</f>
        <v>150</v>
      </c>
      <c r="D14" s="4">
        <f>March!B14</f>
        <v>100</v>
      </c>
      <c r="E14" s="4">
        <f t="shared" si="0"/>
        <v>500</v>
      </c>
      <c r="F14" s="6">
        <f t="shared" si="1"/>
        <v>2.8647549202165754E-3</v>
      </c>
      <c r="G14">
        <v>250</v>
      </c>
      <c r="H14" s="11">
        <f t="shared" si="2"/>
        <v>-250</v>
      </c>
    </row>
    <row r="15" spans="1:8" x14ac:dyDescent="0.2">
      <c r="A15" t="s">
        <v>10</v>
      </c>
      <c r="B15" s="4">
        <f>January!B15</f>
        <v>4800</v>
      </c>
      <c r="C15" s="4">
        <f>February!B15</f>
        <v>4800</v>
      </c>
      <c r="D15" s="4">
        <f>March!B15</f>
        <v>4800</v>
      </c>
      <c r="E15" s="4">
        <f t="shared" si="0"/>
        <v>14400</v>
      </c>
      <c r="F15" s="6">
        <f t="shared" si="1"/>
        <v>8.2504941702237378E-2</v>
      </c>
      <c r="G15">
        <v>15000</v>
      </c>
      <c r="H15" s="11">
        <f t="shared" si="2"/>
        <v>600</v>
      </c>
    </row>
    <row r="16" spans="1:8" x14ac:dyDescent="0.2">
      <c r="A16" t="s">
        <v>11</v>
      </c>
      <c r="B16" s="4">
        <f>January!B16</f>
        <v>2500</v>
      </c>
      <c r="C16" s="4">
        <f>February!B16</f>
        <v>2500</v>
      </c>
      <c r="D16" s="4">
        <f>March!B16</f>
        <v>2500</v>
      </c>
      <c r="E16" s="4">
        <f t="shared" si="0"/>
        <v>7500</v>
      </c>
      <c r="F16" s="6">
        <f t="shared" si="1"/>
        <v>4.2971323803248633E-2</v>
      </c>
      <c r="G16">
        <v>10000</v>
      </c>
      <c r="H16" s="11">
        <f t="shared" si="2"/>
        <v>2500</v>
      </c>
    </row>
    <row r="17" spans="1:8" x14ac:dyDescent="0.2">
      <c r="A17" t="s">
        <v>12</v>
      </c>
      <c r="B17" s="4">
        <f>January!B17</f>
        <v>1000</v>
      </c>
      <c r="C17" s="4">
        <f>February!B17</f>
        <v>500</v>
      </c>
      <c r="D17" s="4">
        <f>March!B17</f>
        <v>250</v>
      </c>
      <c r="E17" s="4">
        <f t="shared" si="0"/>
        <v>1750</v>
      </c>
      <c r="F17" s="6">
        <f t="shared" si="1"/>
        <v>1.0026642220758015E-2</v>
      </c>
      <c r="G17">
        <v>1000</v>
      </c>
      <c r="H17" s="11">
        <f t="shared" si="2"/>
        <v>-750</v>
      </c>
    </row>
    <row r="18" spans="1:8" x14ac:dyDescent="0.2">
      <c r="A18" t="s">
        <v>13</v>
      </c>
      <c r="B18" s="4">
        <f>January!B18</f>
        <v>380</v>
      </c>
      <c r="C18" s="4">
        <f>February!B18</f>
        <v>200</v>
      </c>
      <c r="D18" s="4">
        <f>March!B18</f>
        <v>150</v>
      </c>
      <c r="E18" s="4">
        <f t="shared" si="0"/>
        <v>730</v>
      </c>
      <c r="F18" s="6">
        <f t="shared" si="1"/>
        <v>4.1825421835162005E-3</v>
      </c>
      <c r="G18">
        <v>1000</v>
      </c>
      <c r="H18" s="11">
        <f t="shared" si="2"/>
        <v>270</v>
      </c>
    </row>
    <row r="19" spans="1:8" x14ac:dyDescent="0.2">
      <c r="A19" t="s">
        <v>14</v>
      </c>
      <c r="B19" s="4">
        <f>January!B19</f>
        <v>3585</v>
      </c>
      <c r="C19" s="4">
        <f>February!B19</f>
        <v>3585</v>
      </c>
      <c r="D19" s="4">
        <f>March!B19</f>
        <v>3585</v>
      </c>
      <c r="E19" s="4">
        <f t="shared" si="0"/>
        <v>10755</v>
      </c>
      <c r="F19" s="6">
        <f t="shared" si="1"/>
        <v>6.1620878333858535E-2</v>
      </c>
      <c r="G19">
        <v>12000</v>
      </c>
      <c r="H19" s="11">
        <f t="shared" si="2"/>
        <v>1245</v>
      </c>
    </row>
    <row r="20" spans="1:8" x14ac:dyDescent="0.2">
      <c r="A20" t="s">
        <v>25</v>
      </c>
      <c r="B20" s="4">
        <f>January!B20</f>
        <v>1250</v>
      </c>
      <c r="C20" s="4">
        <f>February!B20</f>
        <v>1250</v>
      </c>
      <c r="D20" s="4">
        <f>March!B20</f>
        <v>1000</v>
      </c>
      <c r="E20" s="4">
        <f t="shared" si="0"/>
        <v>3500</v>
      </c>
      <c r="F20" s="6">
        <f t="shared" si="1"/>
        <v>2.005328444151603E-2</v>
      </c>
      <c r="G20">
        <v>3000</v>
      </c>
      <c r="H20" s="11">
        <f>G20-E20</f>
        <v>-500</v>
      </c>
    </row>
    <row r="21" spans="1:8" x14ac:dyDescent="0.2">
      <c r="A21" t="s">
        <v>22</v>
      </c>
      <c r="B21" s="4">
        <f>January!B21</f>
        <v>4500</v>
      </c>
      <c r="C21" s="4">
        <f>February!B21</f>
        <v>1000</v>
      </c>
      <c r="D21" s="4">
        <f>March!B21</f>
        <v>1000</v>
      </c>
      <c r="E21" s="4">
        <f t="shared" si="0"/>
        <v>6500</v>
      </c>
      <c r="F21" s="6">
        <f t="shared" si="1"/>
        <v>3.7241813962815479E-2</v>
      </c>
      <c r="G21">
        <v>10000</v>
      </c>
      <c r="H21" s="11">
        <f t="shared" si="2"/>
        <v>3500</v>
      </c>
    </row>
    <row r="22" spans="1:8" x14ac:dyDescent="0.2">
      <c r="A22" t="s">
        <v>16</v>
      </c>
      <c r="B22" s="4">
        <f>January!B22</f>
        <v>200</v>
      </c>
      <c r="C22" s="4">
        <f>February!B22</f>
        <v>150</v>
      </c>
      <c r="D22" s="4">
        <f>March!B22</f>
        <v>50</v>
      </c>
      <c r="E22" s="4">
        <f t="shared" si="0"/>
        <v>400</v>
      </c>
      <c r="F22" s="6">
        <f t="shared" si="1"/>
        <v>2.2918039361732602E-3</v>
      </c>
      <c r="G22">
        <v>250</v>
      </c>
      <c r="H22" s="11">
        <f t="shared" si="2"/>
        <v>-150</v>
      </c>
    </row>
    <row r="23" spans="1:8" x14ac:dyDescent="0.2">
      <c r="A23" t="s">
        <v>17</v>
      </c>
      <c r="B23" s="4">
        <f>January!B23</f>
        <v>4750</v>
      </c>
      <c r="C23" s="4">
        <f>February!B23</f>
        <v>2000</v>
      </c>
      <c r="D23" s="4">
        <f>March!B23</f>
        <v>500</v>
      </c>
      <c r="E23" s="4">
        <f t="shared" si="0"/>
        <v>7250</v>
      </c>
      <c r="F23" s="6">
        <f t="shared" si="1"/>
        <v>4.1538946343140343E-2</v>
      </c>
      <c r="G23">
        <v>1000</v>
      </c>
      <c r="H23" s="11">
        <f t="shared" si="2"/>
        <v>-6250</v>
      </c>
    </row>
    <row r="24" spans="1:8" x14ac:dyDescent="0.2">
      <c r="A24" t="s">
        <v>18</v>
      </c>
      <c r="B24" s="4">
        <f>January!B24</f>
        <v>250</v>
      </c>
      <c r="C24" s="4">
        <f>February!B24</f>
        <v>150</v>
      </c>
      <c r="D24" s="4">
        <f>March!B24</f>
        <v>100</v>
      </c>
      <c r="E24" s="4">
        <f t="shared" si="0"/>
        <v>500</v>
      </c>
      <c r="F24" s="6">
        <f t="shared" si="1"/>
        <v>2.8647549202165754E-3</v>
      </c>
      <c r="G24">
        <v>750</v>
      </c>
      <c r="H24" s="11">
        <f t="shared" si="2"/>
        <v>250</v>
      </c>
    </row>
    <row r="25" spans="1:8" x14ac:dyDescent="0.2">
      <c r="A25" t="s">
        <v>19</v>
      </c>
      <c r="B25" s="4">
        <f>January!B25</f>
        <v>550</v>
      </c>
      <c r="C25" s="4">
        <f>February!B25</f>
        <v>200</v>
      </c>
      <c r="D25" s="4">
        <f>March!B25</f>
        <v>250</v>
      </c>
      <c r="E25" s="4">
        <f t="shared" si="0"/>
        <v>1000</v>
      </c>
      <c r="F25" s="6">
        <f t="shared" si="1"/>
        <v>5.7295098404331508E-3</v>
      </c>
      <c r="G25">
        <v>575</v>
      </c>
      <c r="H25" s="11">
        <f t="shared" si="2"/>
        <v>-425</v>
      </c>
    </row>
    <row r="26" spans="1:8" x14ac:dyDescent="0.2">
      <c r="A26" t="s">
        <v>20</v>
      </c>
      <c r="B26" s="4">
        <f>January!B26</f>
        <v>350</v>
      </c>
      <c r="C26" s="4">
        <f>February!B26</f>
        <v>250</v>
      </c>
      <c r="D26" s="4">
        <f>March!B26</f>
        <v>150</v>
      </c>
      <c r="E26" s="4">
        <f t="shared" si="0"/>
        <v>750</v>
      </c>
      <c r="F26" s="6">
        <f t="shared" si="1"/>
        <v>4.2971323803248631E-3</v>
      </c>
      <c r="G26">
        <v>1000</v>
      </c>
      <c r="H26" s="11">
        <f t="shared" si="2"/>
        <v>250</v>
      </c>
    </row>
    <row r="27" spans="1:8" s="3" customFormat="1" x14ac:dyDescent="0.2">
      <c r="A27" s="3" t="s">
        <v>34</v>
      </c>
      <c r="B27" s="3">
        <f>SUM(B3:B26)</f>
        <v>116465</v>
      </c>
      <c r="C27" s="3">
        <f>SUM(C3:C26)</f>
        <v>30585</v>
      </c>
      <c r="D27" s="3">
        <f>SUM(D3:D26)</f>
        <v>27485</v>
      </c>
      <c r="E27" s="3">
        <f t="shared" si="0"/>
        <v>174535</v>
      </c>
      <c r="G27" s="3">
        <f>SUM(G3:G26)</f>
        <v>160325</v>
      </c>
    </row>
    <row r="28" spans="1:8" s="1" customFormat="1" x14ac:dyDescent="0.2">
      <c r="A28" s="1" t="s">
        <v>37</v>
      </c>
      <c r="C28" s="9">
        <f>(C27-B27)/B27</f>
        <v>-0.7373889151247156</v>
      </c>
      <c r="D28" s="9">
        <f>(D27-C27)/C27</f>
        <v>-0.10135687428478012</v>
      </c>
    </row>
    <row r="34" spans="1:1" x14ac:dyDescent="0.2">
      <c r="A34" s="17"/>
    </row>
  </sheetData>
  <mergeCells count="1">
    <mergeCell ref="A1:H1"/>
  </mergeCells>
  <phoneticPr fontId="2" type="noConversion"/>
  <conditionalFormatting sqref="B3:D26">
    <cfRule type="cellIs" dxfId="0" priority="1" stopIfTrue="1" operator="greaterThanOrEqual">
      <formula>20000</formula>
    </cfRule>
  </conditionalFormatting>
  <pageMargins left="0.75" right="0.75" top="0.5" bottom="0.5" header="0.5" footer="0.5"/>
  <pageSetup orientation="landscape" horizontalDpi="4294967293" verticalDpi="0" r:id="rId1"/>
  <headerFooter alignWithMargins="0">
    <oddFooter>&amp;L&amp;F &amp;A&amp;C&amp;D &amp;T&amp;REngineering Dept.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sqref="A1:B1"/>
    </sheetView>
  </sheetViews>
  <sheetFormatPr defaultRowHeight="12.75" x14ac:dyDescent="0.2"/>
  <cols>
    <col min="1" max="1" width="19.85546875" bestFit="1" customWidth="1"/>
    <col min="2" max="2" width="10.28515625" bestFit="1" customWidth="1"/>
  </cols>
  <sheetData>
    <row r="1" spans="1:2" ht="22.5" x14ac:dyDescent="0.3">
      <c r="A1" s="19" t="s">
        <v>48</v>
      </c>
      <c r="B1" s="19"/>
    </row>
    <row r="2" spans="1:2" x14ac:dyDescent="0.2">
      <c r="A2" t="s">
        <v>44</v>
      </c>
      <c r="B2" s="13">
        <v>100000</v>
      </c>
    </row>
    <row r="3" spans="1:2" x14ac:dyDescent="0.2">
      <c r="A3" t="s">
        <v>45</v>
      </c>
      <c r="B3">
        <v>5</v>
      </c>
    </row>
    <row r="4" spans="1:2" x14ac:dyDescent="0.2">
      <c r="A4" t="s">
        <v>46</v>
      </c>
      <c r="B4" s="14">
        <v>7.0000000000000007E-2</v>
      </c>
    </row>
    <row r="5" spans="1:2" x14ac:dyDescent="0.2">
      <c r="A5" t="s">
        <v>47</v>
      </c>
      <c r="B5" s="15">
        <f>-PMT(B4/12,B3*12,B2)</f>
        <v>1980.1198540349535</v>
      </c>
    </row>
    <row r="9" spans="1:2" x14ac:dyDescent="0.2">
      <c r="A9" s="1" t="s">
        <v>49</v>
      </c>
      <c r="B9" s="16">
        <v>75753</v>
      </c>
    </row>
    <row r="34" spans="1:1" x14ac:dyDescent="0.2">
      <c r="A34" s="17"/>
    </row>
  </sheetData>
  <mergeCells count="1">
    <mergeCell ref="A1:B1"/>
  </mergeCells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January</vt:lpstr>
      <vt:lpstr>February</vt:lpstr>
      <vt:lpstr>March</vt:lpstr>
      <vt:lpstr>Summary</vt:lpstr>
      <vt:lpstr>Elevator Loan</vt:lpstr>
      <vt:lpstr>January Chart</vt:lpstr>
      <vt:lpstr>Category Chart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2006-04-21T19:30:48Z</cp:lastPrinted>
  <dcterms:created xsi:type="dcterms:W3CDTF">2006-04-21T16:50:15Z</dcterms:created>
  <dcterms:modified xsi:type="dcterms:W3CDTF">2012-11-16T21:12:10Z</dcterms:modified>
</cp:coreProperties>
</file>